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55" yWindow="0" windowWidth="23190" windowHeight="1548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1" l="1"/>
  <c r="E31" i="1"/>
  <c r="D28" i="1"/>
  <c r="E28" i="1"/>
  <c r="E11" i="1" s="1"/>
  <c r="D14" i="1"/>
  <c r="D11" i="1" s="1"/>
  <c r="E14" i="1"/>
  <c r="E24" i="1"/>
  <c r="E34" i="1"/>
  <c r="D64" i="1"/>
  <c r="C64" i="1" s="1"/>
  <c r="E26" i="1" l="1"/>
  <c r="D27" i="1"/>
  <c r="C27" i="1" s="1"/>
  <c r="C26" i="1" s="1"/>
  <c r="D26" i="1" l="1"/>
  <c r="E47" i="1"/>
  <c r="D48" i="1"/>
  <c r="C48" i="1" s="1"/>
  <c r="C47" i="1" s="1"/>
  <c r="E18" i="1"/>
  <c r="D47" i="1" l="1"/>
  <c r="D16" i="1" l="1"/>
  <c r="E49" i="1"/>
  <c r="D21" i="1"/>
  <c r="C21" i="1" s="1"/>
  <c r="D20" i="1"/>
  <c r="C20" i="1" s="1"/>
  <c r="D19" i="1"/>
  <c r="D17" i="1"/>
  <c r="C17" i="1" s="1"/>
  <c r="C19" i="1" l="1"/>
  <c r="C18" i="1" s="1"/>
  <c r="D18" i="1"/>
  <c r="E22" i="1"/>
  <c r="D68" i="1" l="1"/>
  <c r="C68" i="1" s="1"/>
  <c r="D67" i="1"/>
  <c r="C67" i="1" s="1"/>
  <c r="D66" i="1"/>
  <c r="C66" i="1" s="1"/>
  <c r="D65" i="1"/>
  <c r="C65" i="1" s="1"/>
  <c r="D63" i="1"/>
  <c r="C63" i="1" s="1"/>
  <c r="D62" i="1"/>
  <c r="C62" i="1" s="1"/>
  <c r="D61" i="1"/>
  <c r="C61" i="1" s="1"/>
  <c r="D60" i="1"/>
  <c r="C60" i="1" s="1"/>
  <c r="D59" i="1"/>
  <c r="D58" i="1"/>
  <c r="C58" i="1" s="1"/>
  <c r="D57" i="1"/>
  <c r="C57" i="1" s="1"/>
  <c r="D56" i="1"/>
  <c r="C56" i="1" s="1"/>
  <c r="D55" i="1"/>
  <c r="C55" i="1" s="1"/>
  <c r="D54" i="1"/>
  <c r="C54" i="1" s="1"/>
  <c r="D53" i="1"/>
  <c r="C53" i="1" s="1"/>
  <c r="D52" i="1"/>
  <c r="C52" i="1" s="1"/>
  <c r="D51" i="1"/>
  <c r="C51" i="1" s="1"/>
  <c r="D50" i="1"/>
  <c r="C50" i="1" s="1"/>
  <c r="D46" i="1"/>
  <c r="C46" i="1" s="1"/>
  <c r="D45" i="1"/>
  <c r="C45" i="1" s="1"/>
  <c r="D44" i="1"/>
  <c r="E43" i="1"/>
  <c r="D42" i="1"/>
  <c r="C42" i="1" s="1"/>
  <c r="D41" i="1"/>
  <c r="E40" i="1"/>
  <c r="D39" i="1"/>
  <c r="C39" i="1" s="1"/>
  <c r="D38" i="1"/>
  <c r="C38" i="1" s="1"/>
  <c r="E37" i="1"/>
  <c r="C36" i="1"/>
  <c r="D35" i="1"/>
  <c r="D34" i="1" s="1"/>
  <c r="D33" i="1"/>
  <c r="C33" i="1" s="1"/>
  <c r="D32" i="1"/>
  <c r="C32" i="1" s="1"/>
  <c r="D30" i="1"/>
  <c r="C30" i="1" s="1"/>
  <c r="D29" i="1"/>
  <c r="C29" i="1" s="1"/>
  <c r="D25" i="1"/>
  <c r="D23" i="1"/>
  <c r="C23" i="1" s="1"/>
  <c r="C22" i="1" s="1"/>
  <c r="C16" i="1"/>
  <c r="D13" i="1"/>
  <c r="C13" i="1" s="1"/>
  <c r="C12" i="1" s="1"/>
  <c r="E12" i="1"/>
  <c r="D10" i="1"/>
  <c r="C10" i="1" s="1"/>
  <c r="D9" i="1"/>
  <c r="C9" i="1" s="1"/>
  <c r="E8" i="1"/>
  <c r="C25" i="1" l="1"/>
  <c r="C24" i="1" s="1"/>
  <c r="D24" i="1"/>
  <c r="D40" i="1"/>
  <c r="C28" i="1"/>
  <c r="D49" i="1"/>
  <c r="C59" i="1"/>
  <c r="C49" i="1" s="1"/>
  <c r="D22" i="1"/>
  <c r="C8" i="1"/>
  <c r="C37" i="1"/>
  <c r="D12" i="1"/>
  <c r="C35" i="1"/>
  <c r="C34" i="1" s="1"/>
  <c r="D37" i="1"/>
  <c r="C15" i="1"/>
  <c r="C14" i="1" s="1"/>
  <c r="C31" i="1"/>
  <c r="D43" i="1"/>
  <c r="D8" i="1"/>
  <c r="C44" i="1"/>
  <c r="C43" i="1" s="1"/>
  <c r="C41" i="1"/>
  <c r="C40" i="1" s="1"/>
  <c r="C11" i="1" l="1"/>
  <c r="C69" i="1" s="1"/>
  <c r="E69" i="1"/>
  <c r="D69" i="1" l="1"/>
</calcChain>
</file>

<file path=xl/sharedStrings.xml><?xml version="1.0" encoding="utf-8"?>
<sst xmlns="http://schemas.openxmlformats.org/spreadsheetml/2006/main" count="85" uniqueCount="80">
  <si>
    <t>Площадь жилых и нежилых помещений (м2)</t>
  </si>
  <si>
    <t>квартир 875</t>
  </si>
  <si>
    <t>№ п/п</t>
  </si>
  <si>
    <t>Наименование работы</t>
  </si>
  <si>
    <t>Ст-сть с 1 м2</t>
  </si>
  <si>
    <t>Стоимость в месяц</t>
  </si>
  <si>
    <t>Стоимость за период</t>
  </si>
  <si>
    <t>Ремонт</t>
  </si>
  <si>
    <t>1.1</t>
  </si>
  <si>
    <t>Утепление крыши</t>
  </si>
  <si>
    <t>1.2</t>
  </si>
  <si>
    <t>Ремонт офиса</t>
  </si>
  <si>
    <t>1</t>
  </si>
  <si>
    <t>Содержание</t>
  </si>
  <si>
    <t>Проведение дератизации и дизинфекции помещений, входящих в состав общего имущества в многоквартирном доме</t>
  </si>
  <si>
    <t>Приобретение препаратов защиты от вредителей</t>
  </si>
  <si>
    <t>Лифтовое хозяйство</t>
  </si>
  <si>
    <t>Техническое обслуживание лифтов</t>
  </si>
  <si>
    <t>1.3</t>
  </si>
  <si>
    <t>Работы по содержанию и ремонту систем дымоудаления и вентиляции</t>
  </si>
  <si>
    <t>Обследование систем вентиляции (вентканалов)</t>
  </si>
  <si>
    <t>1.4</t>
  </si>
  <si>
    <t>Обеспечение  устранения аварий на внутредомовых инженерных системах в многоквартирном доме</t>
  </si>
  <si>
    <t>Техническое обслуживание КНС</t>
  </si>
  <si>
    <t>Аварийно-диспечерское обслуживание</t>
  </si>
  <si>
    <t>1.5</t>
  </si>
  <si>
    <t>Работы по содержанию земельного участка с элементами озеленения и благоуствройства, иными объектами предназначиными для обслуживания и эксплуатации многоквартирного дома</t>
  </si>
  <si>
    <t>1.6</t>
  </si>
  <si>
    <t>Работы по содержанию помещений, входящих в состав общего имущества в многоквартирном доме</t>
  </si>
  <si>
    <t>Затраты на материалы, химию</t>
  </si>
  <si>
    <t>1.7</t>
  </si>
  <si>
    <t xml:space="preserve">Содержание домофона </t>
  </si>
  <si>
    <t>Обслуживание замочно-переговорного устройства</t>
  </si>
  <si>
    <t>1.8</t>
  </si>
  <si>
    <t>Видеонаблюдение</t>
  </si>
  <si>
    <t>Монтаж, обслуживание Видеонаблюдения</t>
  </si>
  <si>
    <t>1.9</t>
  </si>
  <si>
    <t>Система пожарной безопасности</t>
  </si>
  <si>
    <t>Техническое обслуживание автоматической пожарной сигнализации</t>
  </si>
  <si>
    <t>2</t>
  </si>
  <si>
    <t>Управление</t>
  </si>
  <si>
    <t>Заработная плата и налоги и взносы председателя</t>
  </si>
  <si>
    <t>Услуги техник-смотритель (ИП)</t>
  </si>
  <si>
    <t>Услуга гл.бухгалтер(ИП)</t>
  </si>
  <si>
    <t>Расходы на содержание организации(почтовые расходы, канцовары и т.д.)</t>
  </si>
  <si>
    <t>Обслуживание и ремонт оргтехники,расхоные материалы оргтехники</t>
  </si>
  <si>
    <t>Сдача отчетности (программа)в год</t>
  </si>
  <si>
    <t>Ведение сайтов</t>
  </si>
  <si>
    <t>Обслуживание банковского счета</t>
  </si>
  <si>
    <t>Аренда помещения</t>
  </si>
  <si>
    <t>3</t>
  </si>
  <si>
    <t>Резервный фонд</t>
  </si>
  <si>
    <t>3.1</t>
  </si>
  <si>
    <t>3.2</t>
  </si>
  <si>
    <t>3.3</t>
  </si>
  <si>
    <t>3.4</t>
  </si>
  <si>
    <t>Итого:</t>
  </si>
  <si>
    <t>Опрессовка системы отопления Обслуживание ИТП, щита автоматики</t>
  </si>
  <si>
    <t>Претензионная работа</t>
  </si>
  <si>
    <t>закупка расходных материалов(лампы, доводчики)</t>
  </si>
  <si>
    <t>обслуживание автоматических ворот</t>
  </si>
  <si>
    <t>Заработная плата и налоги и взносы дворника/садовника</t>
  </si>
  <si>
    <t>Заработная плата и налоги и взносы уборщика ( 5 подъездов)</t>
  </si>
  <si>
    <t>Видеонаблюдение материалы</t>
  </si>
  <si>
    <t>Услуги по техобслуживанию контрольно-измерительных приборов</t>
  </si>
  <si>
    <t>Услуги по техобслуживанию щита автоматики канализационной насосной станции</t>
  </si>
  <si>
    <t>Текущий ремонт</t>
  </si>
  <si>
    <t>Страховкание лифтов</t>
  </si>
  <si>
    <t>Вознаграждение председателя с учетом налогов,взносов, отпускных( 0,25 ставки)</t>
  </si>
  <si>
    <t>Услуги управляющего (ИП)</t>
  </si>
  <si>
    <t xml:space="preserve">Вывоз мусора </t>
  </si>
  <si>
    <t>Бухгалтер- секретать(самозанятый)</t>
  </si>
  <si>
    <t>Затраты на приобретение материалов, саженце, работы по благоустройству придомовой территории</t>
  </si>
  <si>
    <t>1.10</t>
  </si>
  <si>
    <t>1.11</t>
  </si>
  <si>
    <t>1.12</t>
  </si>
  <si>
    <t>Смета доходов и расходов на 2025 год.</t>
  </si>
  <si>
    <t xml:space="preserve">Гидравлические испытания </t>
  </si>
  <si>
    <t>Освидетельствование лифтов</t>
  </si>
  <si>
    <t>Техподдержка и обслуживание ежемесячная программ1С, кассового аппарата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</si>
</sst>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i/>
      <sz val="14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84"/>
  <sheetViews>
    <sheetView tabSelected="1" topLeftCell="A43" zoomScaleNormal="100" workbookViewId="0">
      <selection activeCell="E69" sqref="E69"/>
    </sheetView>
  </sheetViews>
  <sheetFormatPr defaultColWidth="9.140625" defaultRowHeight="15" x14ac:dyDescent="0.25"/>
  <cols>
    <col min="1" max="1" width="7.140625" style="1" customWidth="1"/>
    <col min="2" max="2" width="42.140625" style="2" customWidth="1"/>
    <col min="3" max="3" width="17.42578125" style="2" customWidth="1"/>
    <col min="4" max="4" width="16.7109375" style="2" customWidth="1"/>
    <col min="5" max="5" width="20.140625" style="2" customWidth="1"/>
    <col min="6" max="6" width="35.85546875" style="2" customWidth="1"/>
    <col min="7" max="7" width="15.5703125" style="2" customWidth="1"/>
    <col min="8" max="8" width="10" style="2" customWidth="1"/>
    <col min="9" max="1024" width="9.140625" style="2"/>
  </cols>
  <sheetData>
    <row r="2" spans="1:5" ht="21" x14ac:dyDescent="0.35">
      <c r="A2" s="3"/>
      <c r="B2" s="119" t="s">
        <v>76</v>
      </c>
      <c r="C2" s="119"/>
      <c r="D2" s="119"/>
      <c r="E2" s="119"/>
    </row>
    <row r="3" spans="1:5" ht="21" x14ac:dyDescent="0.35">
      <c r="A3" s="3"/>
      <c r="B3" s="119"/>
      <c r="C3" s="119"/>
      <c r="D3" s="119"/>
      <c r="E3" s="4"/>
    </row>
    <row r="4" spans="1:5" ht="21" x14ac:dyDescent="0.35">
      <c r="A4" s="3"/>
      <c r="B4" s="5"/>
      <c r="C4" s="5"/>
      <c r="D4" s="5"/>
      <c r="E4" s="4"/>
    </row>
    <row r="5" spans="1:5" ht="15.75" x14ac:dyDescent="0.25">
      <c r="A5" s="6"/>
      <c r="B5" s="7" t="s">
        <v>0</v>
      </c>
      <c r="C5" s="8">
        <v>38650</v>
      </c>
      <c r="D5" s="7"/>
      <c r="E5" s="7" t="s">
        <v>1</v>
      </c>
    </row>
    <row r="6" spans="1:5" ht="16.5" thickBot="1" x14ac:dyDescent="0.3">
      <c r="A6" s="6"/>
      <c r="B6" s="7"/>
      <c r="C6" s="8"/>
      <c r="D6" s="7"/>
      <c r="E6" s="7"/>
    </row>
    <row r="7" spans="1:5" ht="32.25" thickBot="1" x14ac:dyDescent="0.3">
      <c r="A7" s="9" t="s">
        <v>2</v>
      </c>
      <c r="B7" s="10" t="s">
        <v>3</v>
      </c>
      <c r="C7" s="11" t="s">
        <v>4</v>
      </c>
      <c r="D7" s="11" t="s">
        <v>5</v>
      </c>
      <c r="E7" s="12" t="s">
        <v>6</v>
      </c>
    </row>
    <row r="8" spans="1:5" ht="19.5" hidden="1" thickBot="1" x14ac:dyDescent="0.3">
      <c r="A8" s="13">
        <v>1</v>
      </c>
      <c r="B8" s="14" t="s">
        <v>7</v>
      </c>
      <c r="C8" s="15">
        <f>C9+C10</f>
        <v>0</v>
      </c>
      <c r="D8" s="15">
        <f>D9+D10</f>
        <v>0</v>
      </c>
      <c r="E8" s="15">
        <f>E9+E10</f>
        <v>0</v>
      </c>
    </row>
    <row r="9" spans="1:5" ht="16.5" hidden="1" thickBot="1" x14ac:dyDescent="0.3">
      <c r="A9" s="16" t="s">
        <v>8</v>
      </c>
      <c r="B9" s="17" t="s">
        <v>9</v>
      </c>
      <c r="C9" s="18">
        <f>D9/3658</f>
        <v>0</v>
      </c>
      <c r="D9" s="18">
        <f>E9/12</f>
        <v>0</v>
      </c>
      <c r="E9" s="19">
        <v>0</v>
      </c>
    </row>
    <row r="10" spans="1:5" ht="16.5" hidden="1" thickBot="1" x14ac:dyDescent="0.3">
      <c r="A10" s="20" t="s">
        <v>10</v>
      </c>
      <c r="B10" s="21" t="s">
        <v>11</v>
      </c>
      <c r="C10" s="22">
        <f>D10/3658</f>
        <v>0</v>
      </c>
      <c r="D10" s="22">
        <f>E10/12</f>
        <v>0</v>
      </c>
      <c r="E10" s="23">
        <v>0</v>
      </c>
    </row>
    <row r="11" spans="1:5" ht="19.5" thickBot="1" x14ac:dyDescent="0.3">
      <c r="A11" s="24" t="s">
        <v>12</v>
      </c>
      <c r="B11" s="25" t="s">
        <v>13</v>
      </c>
      <c r="C11" s="26">
        <f>C12+C14+C18+C22+C24+C26+C28+C31+C34+C37+C40+C43+C47</f>
        <v>14.156964208710649</v>
      </c>
      <c r="D11" s="26">
        <f t="shared" ref="D11:E11" si="0">D12+D14+D18+D22+D24+D26+D28+D31+D34+D37+D40+D43+D47</f>
        <v>547166.66666666663</v>
      </c>
      <c r="E11" s="26">
        <f t="shared" si="0"/>
        <v>6566000</v>
      </c>
    </row>
    <row r="12" spans="1:5" ht="63.75" thickBot="1" x14ac:dyDescent="0.3">
      <c r="A12" s="88" t="s">
        <v>8</v>
      </c>
      <c r="B12" s="89" t="s">
        <v>14</v>
      </c>
      <c r="C12" s="90">
        <f>C13</f>
        <v>4.3122035360068998E-2</v>
      </c>
      <c r="D12" s="90">
        <f>D13</f>
        <v>1666.6666666666667</v>
      </c>
      <c r="E12" s="91">
        <f>E13</f>
        <v>20000</v>
      </c>
    </row>
    <row r="13" spans="1:5" ht="30.75" hidden="1" thickBot="1" x14ac:dyDescent="0.3">
      <c r="A13" s="27"/>
      <c r="B13" s="28" t="s">
        <v>15</v>
      </c>
      <c r="C13" s="29">
        <f>D13/38650</f>
        <v>4.3122035360068998E-2</v>
      </c>
      <c r="D13" s="29">
        <f>E13/12</f>
        <v>1666.6666666666667</v>
      </c>
      <c r="E13" s="30">
        <v>20000</v>
      </c>
    </row>
    <row r="14" spans="1:5" ht="16.5" thickBot="1" x14ac:dyDescent="0.3">
      <c r="A14" s="92" t="s">
        <v>10</v>
      </c>
      <c r="B14" s="93" t="s">
        <v>16</v>
      </c>
      <c r="C14" s="94">
        <f>C15+C16+C17</f>
        <v>1.5523932729624836</v>
      </c>
      <c r="D14" s="94">
        <f t="shared" ref="D14:E14" si="1">D15+D16+D17</f>
        <v>60000</v>
      </c>
      <c r="E14" s="94">
        <f t="shared" si="1"/>
        <v>720000</v>
      </c>
    </row>
    <row r="15" spans="1:5" ht="16.5" thickBot="1" x14ac:dyDescent="0.3">
      <c r="A15" s="31"/>
      <c r="B15" s="74" t="s">
        <v>17</v>
      </c>
      <c r="C15" s="85">
        <f>D15/38650</f>
        <v>1.2936610608020698</v>
      </c>
      <c r="D15" s="85">
        <v>50000</v>
      </c>
      <c r="E15" s="86">
        <v>600000</v>
      </c>
    </row>
    <row r="16" spans="1:5" ht="28.5" customHeight="1" thickBot="1" x14ac:dyDescent="0.3">
      <c r="A16" s="31"/>
      <c r="B16" s="74" t="s">
        <v>67</v>
      </c>
      <c r="C16" s="85">
        <f>D16/38650</f>
        <v>0.12936610608020699</v>
      </c>
      <c r="D16" s="85">
        <f>E16/12</f>
        <v>5000</v>
      </c>
      <c r="E16" s="86">
        <v>60000</v>
      </c>
    </row>
    <row r="17" spans="1:5" ht="16.5" thickBot="1" x14ac:dyDescent="0.3">
      <c r="A17" s="32"/>
      <c r="B17" s="108" t="s">
        <v>78</v>
      </c>
      <c r="C17" s="85">
        <f>D17/38650</f>
        <v>0.12936610608020699</v>
      </c>
      <c r="D17" s="85">
        <f>E17/12</f>
        <v>5000</v>
      </c>
      <c r="E17" s="33">
        <v>60000</v>
      </c>
    </row>
    <row r="18" spans="1:5" ht="48" thickBot="1" x14ac:dyDescent="0.3">
      <c r="A18" s="95" t="s">
        <v>18</v>
      </c>
      <c r="B18" s="96" t="s">
        <v>57</v>
      </c>
      <c r="C18" s="97">
        <f>C19</f>
        <v>0.25873221216041398</v>
      </c>
      <c r="D18" s="97">
        <f t="shared" ref="D18:E18" si="2">D19</f>
        <v>10000</v>
      </c>
      <c r="E18" s="97">
        <f t="shared" si="2"/>
        <v>120000</v>
      </c>
    </row>
    <row r="19" spans="1:5" s="2" customFormat="1" ht="16.5" thickBot="1" x14ac:dyDescent="0.3">
      <c r="A19" s="34"/>
      <c r="B19" s="35" t="s">
        <v>77</v>
      </c>
      <c r="C19" s="36">
        <f>D19/38650</f>
        <v>0.25873221216041398</v>
      </c>
      <c r="D19" s="36">
        <f>E19/12</f>
        <v>10000</v>
      </c>
      <c r="E19" s="37">
        <v>120000</v>
      </c>
    </row>
    <row r="20" spans="1:5" ht="32.25" thickBot="1" x14ac:dyDescent="0.3">
      <c r="A20" s="34"/>
      <c r="B20" s="35" t="s">
        <v>64</v>
      </c>
      <c r="C20" s="36">
        <f>D20/38650</f>
        <v>0.56058645968089693</v>
      </c>
      <c r="D20" s="36">
        <f>E20/12</f>
        <v>21666.666666666668</v>
      </c>
      <c r="E20" s="37">
        <v>260000</v>
      </c>
    </row>
    <row r="21" spans="1:5" s="2" customFormat="1" ht="48" thickBot="1" x14ac:dyDescent="0.3">
      <c r="A21" s="34"/>
      <c r="B21" s="35" t="s">
        <v>65</v>
      </c>
      <c r="C21" s="36">
        <f>D21/38650</f>
        <v>9.9180681328158687E-2</v>
      </c>
      <c r="D21" s="36">
        <f>E21/12</f>
        <v>3833.3333333333335</v>
      </c>
      <c r="E21" s="37">
        <v>46000</v>
      </c>
    </row>
    <row r="22" spans="1:5" ht="46.5" customHeight="1" thickBot="1" x14ac:dyDescent="0.3">
      <c r="A22" s="95" t="s">
        <v>18</v>
      </c>
      <c r="B22" s="96" t="s">
        <v>19</v>
      </c>
      <c r="C22" s="97">
        <f>C23</f>
        <v>0.215610176800345</v>
      </c>
      <c r="D22" s="97">
        <f>D23</f>
        <v>8333.3333333333339</v>
      </c>
      <c r="E22" s="97">
        <f>E23</f>
        <v>100000</v>
      </c>
    </row>
    <row r="23" spans="1:5" ht="30.75" hidden="1" thickBot="1" x14ac:dyDescent="0.3">
      <c r="A23" s="38"/>
      <c r="B23" s="39" t="s">
        <v>20</v>
      </c>
      <c r="C23" s="40">
        <f>D23/38650</f>
        <v>0.215610176800345</v>
      </c>
      <c r="D23" s="40">
        <f>E23/12</f>
        <v>8333.3333333333339</v>
      </c>
      <c r="E23" s="41">
        <v>100000</v>
      </c>
    </row>
    <row r="24" spans="1:5" ht="55.5" customHeight="1" thickBot="1" x14ac:dyDescent="0.3">
      <c r="A24" s="95" t="s">
        <v>21</v>
      </c>
      <c r="B24" s="96" t="s">
        <v>22</v>
      </c>
      <c r="C24" s="97">
        <f>C25</f>
        <v>1.2936610608020698</v>
      </c>
      <c r="D24" s="97">
        <f t="shared" ref="D24:E24" si="3">D25</f>
        <v>50000</v>
      </c>
      <c r="E24" s="97">
        <f t="shared" si="3"/>
        <v>600000</v>
      </c>
    </row>
    <row r="25" spans="1:5" ht="16.5" hidden="1" thickBot="1" x14ac:dyDescent="0.3">
      <c r="A25" s="45"/>
      <c r="B25" s="46" t="s">
        <v>24</v>
      </c>
      <c r="C25" s="47">
        <f>D25/38650</f>
        <v>1.2936610608020698</v>
      </c>
      <c r="D25" s="64">
        <f>E25/12</f>
        <v>50000</v>
      </c>
      <c r="E25" s="37">
        <v>600000</v>
      </c>
    </row>
    <row r="26" spans="1:5" s="87" customFormat="1" ht="16.5" thickBot="1" x14ac:dyDescent="0.3">
      <c r="A26" s="104" t="s">
        <v>25</v>
      </c>
      <c r="B26" s="105" t="s">
        <v>23</v>
      </c>
      <c r="C26" s="106">
        <f>C27</f>
        <v>1.1642949547218628</v>
      </c>
      <c r="D26" s="106">
        <f t="shared" ref="D26:E26" si="4">D27</f>
        <v>45000</v>
      </c>
      <c r="E26" s="106">
        <f t="shared" si="4"/>
        <v>540000</v>
      </c>
    </row>
    <row r="27" spans="1:5" s="2" customFormat="1" ht="16.5" hidden="1" thickBot="1" x14ac:dyDescent="0.3">
      <c r="A27" s="38"/>
      <c r="B27" s="39" t="s">
        <v>23</v>
      </c>
      <c r="C27" s="43">
        <f>D27/38650</f>
        <v>1.1642949547218628</v>
      </c>
      <c r="D27" s="43">
        <f>E27/12</f>
        <v>45000</v>
      </c>
      <c r="E27" s="44">
        <v>540000</v>
      </c>
    </row>
    <row r="28" spans="1:5" ht="107.25" customHeight="1" thickBot="1" x14ac:dyDescent="0.3">
      <c r="A28" s="98" t="s">
        <v>27</v>
      </c>
      <c r="B28" s="99" t="s">
        <v>26</v>
      </c>
      <c r="C28" s="100">
        <f>C29+C30</f>
        <v>1.0996119016817594</v>
      </c>
      <c r="D28" s="100">
        <f t="shared" ref="D28:E28" si="5">D29+D30</f>
        <v>42500</v>
      </c>
      <c r="E28" s="100">
        <f t="shared" si="5"/>
        <v>510000</v>
      </c>
    </row>
    <row r="29" spans="1:5" ht="30.75" thickBot="1" x14ac:dyDescent="0.3">
      <c r="A29" s="48"/>
      <c r="B29" s="110" t="s">
        <v>61</v>
      </c>
      <c r="C29" s="49">
        <f>D29/38650</f>
        <v>0.77619663648124193</v>
      </c>
      <c r="D29" s="50">
        <f>E29/12</f>
        <v>30000</v>
      </c>
      <c r="E29" s="109">
        <v>360000</v>
      </c>
    </row>
    <row r="30" spans="1:5" ht="48.75" customHeight="1" thickBot="1" x14ac:dyDescent="0.3">
      <c r="A30" s="51"/>
      <c r="B30" s="111" t="s">
        <v>72</v>
      </c>
      <c r="C30" s="47">
        <f>D30/38650</f>
        <v>0.32341526520051744</v>
      </c>
      <c r="D30" s="47">
        <f>E30/12</f>
        <v>12500</v>
      </c>
      <c r="E30" s="37">
        <v>150000</v>
      </c>
    </row>
    <row r="31" spans="1:5" ht="48" thickBot="1" x14ac:dyDescent="0.3">
      <c r="A31" s="95" t="s">
        <v>30</v>
      </c>
      <c r="B31" s="96" t="s">
        <v>28</v>
      </c>
      <c r="C31" s="97">
        <f>C32+C33</f>
        <v>2.8029322984044844</v>
      </c>
      <c r="D31" s="97">
        <f t="shared" ref="D31:E31" si="6">D32+D33</f>
        <v>108333.33333333333</v>
      </c>
      <c r="E31" s="97">
        <f t="shared" si="6"/>
        <v>1300000</v>
      </c>
    </row>
    <row r="32" spans="1:5" ht="30.75" thickBot="1" x14ac:dyDescent="0.3">
      <c r="A32" s="32"/>
      <c r="B32" s="112" t="s">
        <v>62</v>
      </c>
      <c r="C32" s="40">
        <f>D32/38650</f>
        <v>2.5873221216041395</v>
      </c>
      <c r="D32" s="40">
        <f>E32/12</f>
        <v>100000</v>
      </c>
      <c r="E32" s="109">
        <v>1200000</v>
      </c>
    </row>
    <row r="33" spans="1:5" ht="21.75" customHeight="1" thickBot="1" x14ac:dyDescent="0.3">
      <c r="A33" s="32"/>
      <c r="B33" s="113" t="s">
        <v>29</v>
      </c>
      <c r="C33" s="29">
        <f>D33/38650</f>
        <v>0.215610176800345</v>
      </c>
      <c r="D33" s="29">
        <f>E33/12</f>
        <v>8333.3333333333339</v>
      </c>
      <c r="E33" s="37">
        <v>100000</v>
      </c>
    </row>
    <row r="34" spans="1:5" ht="15.75" thickBot="1" x14ac:dyDescent="0.3">
      <c r="A34" s="101" t="s">
        <v>33</v>
      </c>
      <c r="B34" s="102" t="s">
        <v>31</v>
      </c>
      <c r="C34" s="103">
        <f>C35+C36</f>
        <v>1.0349288486416559</v>
      </c>
      <c r="D34" s="103">
        <f t="shared" ref="D34:E34" si="7">D35+D36</f>
        <v>40000</v>
      </c>
      <c r="E34" s="103">
        <f t="shared" si="7"/>
        <v>480000</v>
      </c>
    </row>
    <row r="35" spans="1:5" ht="31.5" hidden="1" customHeight="1" thickBot="1" x14ac:dyDescent="0.3">
      <c r="A35" s="32"/>
      <c r="B35" s="28" t="s">
        <v>32</v>
      </c>
      <c r="C35" s="29">
        <f>D35/38650</f>
        <v>1.0349288486416559</v>
      </c>
      <c r="D35" s="29">
        <f>E35/12</f>
        <v>40000</v>
      </c>
      <c r="E35" s="37">
        <v>480000</v>
      </c>
    </row>
    <row r="36" spans="1:5" ht="31.5" hidden="1" customHeight="1" thickBot="1" x14ac:dyDescent="0.3">
      <c r="A36" s="32"/>
      <c r="B36" s="28"/>
      <c r="C36" s="29">
        <f>D36/38650</f>
        <v>0</v>
      </c>
      <c r="D36" s="29"/>
      <c r="E36" s="37"/>
    </row>
    <row r="37" spans="1:5" ht="15.75" thickBot="1" x14ac:dyDescent="0.3">
      <c r="A37" s="101" t="s">
        <v>36</v>
      </c>
      <c r="B37" s="102" t="s">
        <v>34</v>
      </c>
      <c r="C37" s="103">
        <f>C38+C39</f>
        <v>1.0694264769297113</v>
      </c>
      <c r="D37" s="103">
        <f>D38+D39</f>
        <v>41333.333333333336</v>
      </c>
      <c r="E37" s="103">
        <f>E38+E39</f>
        <v>496000</v>
      </c>
    </row>
    <row r="38" spans="1:5" ht="16.5" thickBot="1" x14ac:dyDescent="0.3">
      <c r="A38" s="32"/>
      <c r="B38" s="114" t="s">
        <v>35</v>
      </c>
      <c r="C38" s="29">
        <f>D38/38650</f>
        <v>0.85381630012936616</v>
      </c>
      <c r="D38" s="29">
        <f>E38/12</f>
        <v>33000</v>
      </c>
      <c r="E38" s="37">
        <v>396000</v>
      </c>
    </row>
    <row r="39" spans="1:5" ht="16.5" thickBot="1" x14ac:dyDescent="0.3">
      <c r="A39" s="32"/>
      <c r="B39" s="114" t="s">
        <v>63</v>
      </c>
      <c r="C39" s="29">
        <f>D39/38650</f>
        <v>0.215610176800345</v>
      </c>
      <c r="D39" s="29">
        <f>E39/12</f>
        <v>8333.3333333333339</v>
      </c>
      <c r="E39" s="37">
        <v>100000</v>
      </c>
    </row>
    <row r="40" spans="1:5" ht="15.75" thickBot="1" x14ac:dyDescent="0.3">
      <c r="A40" s="101" t="s">
        <v>73</v>
      </c>
      <c r="B40" s="102" t="s">
        <v>37</v>
      </c>
      <c r="C40" s="103">
        <f>C41+C42</f>
        <v>1.5523932729624839</v>
      </c>
      <c r="D40" s="103">
        <f>D41+D42</f>
        <v>60000</v>
      </c>
      <c r="E40" s="103">
        <f>E41+E42</f>
        <v>720000</v>
      </c>
    </row>
    <row r="41" spans="1:5" ht="45.75" hidden="1" thickBot="1" x14ac:dyDescent="0.3">
      <c r="A41" s="32"/>
      <c r="B41" s="28" t="s">
        <v>38</v>
      </c>
      <c r="C41" s="29">
        <f>D41/38650</f>
        <v>1.5523932729624839</v>
      </c>
      <c r="D41" s="29">
        <f>E41/12</f>
        <v>60000</v>
      </c>
      <c r="E41" s="37">
        <v>720000</v>
      </c>
    </row>
    <row r="42" spans="1:5" ht="16.5" hidden="1" thickBot="1" x14ac:dyDescent="0.3">
      <c r="A42" s="32"/>
      <c r="B42" s="28"/>
      <c r="C42" s="29">
        <f>D42/38650</f>
        <v>0</v>
      </c>
      <c r="D42" s="29">
        <f>E42/12</f>
        <v>0</v>
      </c>
      <c r="E42" s="37"/>
    </row>
    <row r="43" spans="1:5" ht="15.75" thickBot="1" x14ac:dyDescent="0.3">
      <c r="A43" s="101" t="s">
        <v>74</v>
      </c>
      <c r="B43" s="102" t="s">
        <v>66</v>
      </c>
      <c r="C43" s="103">
        <f>C44+C45+C46</f>
        <v>1.1642949547218628</v>
      </c>
      <c r="D43" s="103">
        <f>D44+D45+D46</f>
        <v>45000</v>
      </c>
      <c r="E43" s="103">
        <f>E44+E45+E46</f>
        <v>540000</v>
      </c>
    </row>
    <row r="44" spans="1:5" ht="30.75" thickBot="1" x14ac:dyDescent="0.3">
      <c r="A44" s="32"/>
      <c r="B44" s="114" t="s">
        <v>59</v>
      </c>
      <c r="C44" s="29">
        <f>D44/38650</f>
        <v>0.77619663648124193</v>
      </c>
      <c r="D44" s="29">
        <f>E44/12</f>
        <v>30000</v>
      </c>
      <c r="E44" s="37">
        <v>360000</v>
      </c>
    </row>
    <row r="45" spans="1:5" ht="16.5" thickBot="1" x14ac:dyDescent="0.3">
      <c r="A45" s="32"/>
      <c r="B45" s="114" t="s">
        <v>60</v>
      </c>
      <c r="C45" s="29">
        <f>D45/38650</f>
        <v>0.38809831824062097</v>
      </c>
      <c r="D45" s="29">
        <f>E45/12</f>
        <v>15000</v>
      </c>
      <c r="E45" s="37">
        <v>180000</v>
      </c>
    </row>
    <row r="46" spans="1:5" ht="16.5" hidden="1" thickBot="1" x14ac:dyDescent="0.3">
      <c r="A46" s="32"/>
      <c r="B46" s="28"/>
      <c r="C46" s="29">
        <f>D46/38650</f>
        <v>0</v>
      </c>
      <c r="D46" s="29">
        <f>E46/12</f>
        <v>0</v>
      </c>
      <c r="E46" s="37"/>
    </row>
    <row r="47" spans="1:5" s="2" customFormat="1" ht="15.75" thickBot="1" x14ac:dyDescent="0.3">
      <c r="A47" s="107" t="s">
        <v>75</v>
      </c>
      <c r="B47" s="102" t="s">
        <v>70</v>
      </c>
      <c r="C47" s="103">
        <f>C48</f>
        <v>0.90556274256144886</v>
      </c>
      <c r="D47" s="103">
        <f t="shared" ref="D47:E47" si="8">D48</f>
        <v>35000</v>
      </c>
      <c r="E47" s="103">
        <f t="shared" si="8"/>
        <v>420000</v>
      </c>
    </row>
    <row r="48" spans="1:5" s="2" customFormat="1" ht="16.5" hidden="1" thickBot="1" x14ac:dyDescent="0.3">
      <c r="A48" s="32"/>
      <c r="B48" s="28" t="s">
        <v>70</v>
      </c>
      <c r="C48" s="29">
        <f>D48/38650</f>
        <v>0.90556274256144886</v>
      </c>
      <c r="D48" s="29">
        <f>E48/12</f>
        <v>35000</v>
      </c>
      <c r="E48" s="37">
        <v>420000</v>
      </c>
    </row>
    <row r="49" spans="1:5" ht="19.5" thickBot="1" x14ac:dyDescent="0.3">
      <c r="A49" s="52" t="s">
        <v>39</v>
      </c>
      <c r="B49" s="53" t="s">
        <v>40</v>
      </c>
      <c r="C49" s="54">
        <f>C50+C51+C52+C53+C54+C55+C56+C57+C58+C59+C60+C61+C62+C63</f>
        <v>8.1950778783958604</v>
      </c>
      <c r="D49" s="54">
        <f t="shared" ref="D49:E49" si="9">D50+D51+D52+D53+D54+D55+D56+D57+D58+D59+D60+D61+D62+D63</f>
        <v>316739.76</v>
      </c>
      <c r="E49" s="54">
        <f t="shared" si="9"/>
        <v>3800877.12</v>
      </c>
    </row>
    <row r="50" spans="1:5" ht="32.25" hidden="1" thickBot="1" x14ac:dyDescent="0.3">
      <c r="A50" s="55"/>
      <c r="B50" s="42" t="s">
        <v>41</v>
      </c>
      <c r="C50" s="43">
        <f t="shared" ref="C50:C68" si="10">D50/38650</f>
        <v>0</v>
      </c>
      <c r="D50" s="43">
        <f t="shared" ref="D50:D68" si="11">E50/12</f>
        <v>0</v>
      </c>
      <c r="E50" s="56">
        <v>0</v>
      </c>
    </row>
    <row r="51" spans="1:5" ht="16.5" thickBot="1" x14ac:dyDescent="0.3">
      <c r="A51" s="57"/>
      <c r="B51" s="115" t="s">
        <v>69</v>
      </c>
      <c r="C51" s="43">
        <f t="shared" si="10"/>
        <v>1.6946959896507114</v>
      </c>
      <c r="D51" s="43">
        <f t="shared" si="11"/>
        <v>65500</v>
      </c>
      <c r="E51" s="56">
        <v>786000</v>
      </c>
    </row>
    <row r="52" spans="1:5" ht="15.75" x14ac:dyDescent="0.25">
      <c r="A52" s="57"/>
      <c r="B52" s="115" t="s">
        <v>42</v>
      </c>
      <c r="C52" s="43">
        <f t="shared" si="10"/>
        <v>1.6946959896507114</v>
      </c>
      <c r="D52" s="43">
        <f t="shared" si="11"/>
        <v>65500</v>
      </c>
      <c r="E52" s="56">
        <v>786000</v>
      </c>
    </row>
    <row r="53" spans="1:5" ht="15.75" x14ac:dyDescent="0.25">
      <c r="A53" s="58"/>
      <c r="B53" s="116" t="s">
        <v>43</v>
      </c>
      <c r="C53" s="59">
        <f t="shared" si="10"/>
        <v>1.1875808538163002</v>
      </c>
      <c r="D53" s="59">
        <f t="shared" si="11"/>
        <v>45900</v>
      </c>
      <c r="E53" s="60">
        <v>550800</v>
      </c>
    </row>
    <row r="54" spans="1:5" ht="15" customHeight="1" x14ac:dyDescent="0.25">
      <c r="A54" s="58"/>
      <c r="B54" s="116" t="s">
        <v>71</v>
      </c>
      <c r="C54" s="59">
        <f t="shared" si="10"/>
        <v>0.85381630012936616</v>
      </c>
      <c r="D54" s="59">
        <f t="shared" si="11"/>
        <v>33000</v>
      </c>
      <c r="E54" s="60">
        <v>396000</v>
      </c>
    </row>
    <row r="55" spans="1:5" ht="47.25" x14ac:dyDescent="0.25">
      <c r="A55" s="58"/>
      <c r="B55" s="116" t="s">
        <v>79</v>
      </c>
      <c r="C55" s="59">
        <f t="shared" si="10"/>
        <v>0.215610176800345</v>
      </c>
      <c r="D55" s="59">
        <f t="shared" si="11"/>
        <v>8333.3333333333339</v>
      </c>
      <c r="E55" s="60">
        <v>100000</v>
      </c>
    </row>
    <row r="56" spans="1:5" ht="47.25" x14ac:dyDescent="0.25">
      <c r="A56" s="58"/>
      <c r="B56" s="116" t="s">
        <v>44</v>
      </c>
      <c r="C56" s="59">
        <f t="shared" si="10"/>
        <v>5.390254420008625E-2</v>
      </c>
      <c r="D56" s="59">
        <f t="shared" si="11"/>
        <v>2083.3333333333335</v>
      </c>
      <c r="E56" s="60">
        <v>25000</v>
      </c>
    </row>
    <row r="57" spans="1:5" ht="47.25" x14ac:dyDescent="0.25">
      <c r="A57" s="58"/>
      <c r="B57" s="116" t="s">
        <v>45</v>
      </c>
      <c r="C57" s="59">
        <f t="shared" si="10"/>
        <v>0.12936610608020699</v>
      </c>
      <c r="D57" s="59">
        <f t="shared" si="11"/>
        <v>5000</v>
      </c>
      <c r="E57" s="60">
        <v>60000</v>
      </c>
    </row>
    <row r="58" spans="1:5" ht="15.75" hidden="1" x14ac:dyDescent="0.25">
      <c r="A58" s="61"/>
      <c r="B58" s="117" t="s">
        <v>46</v>
      </c>
      <c r="C58" s="59">
        <f t="shared" si="10"/>
        <v>0</v>
      </c>
      <c r="D58" s="59">
        <f t="shared" si="11"/>
        <v>0</v>
      </c>
      <c r="E58" s="60">
        <v>0</v>
      </c>
    </row>
    <row r="59" spans="1:5" ht="15.75" x14ac:dyDescent="0.25">
      <c r="A59" s="61"/>
      <c r="B59" s="117" t="s">
        <v>47</v>
      </c>
      <c r="C59" s="59">
        <f t="shared" si="10"/>
        <v>0.51746442432082795</v>
      </c>
      <c r="D59" s="59">
        <f t="shared" si="11"/>
        <v>20000</v>
      </c>
      <c r="E59" s="60">
        <v>240000</v>
      </c>
    </row>
    <row r="60" spans="1:5" ht="15.75" x14ac:dyDescent="0.25">
      <c r="A60" s="61"/>
      <c r="B60" s="117" t="s">
        <v>48</v>
      </c>
      <c r="C60" s="59">
        <f t="shared" si="10"/>
        <v>8.6244070720137997E-2</v>
      </c>
      <c r="D60" s="59">
        <f t="shared" si="11"/>
        <v>3333.3333333333335</v>
      </c>
      <c r="E60" s="60">
        <v>40000</v>
      </c>
    </row>
    <row r="61" spans="1:5" ht="15.75" x14ac:dyDescent="0.25">
      <c r="A61" s="61"/>
      <c r="B61" s="117" t="s">
        <v>49</v>
      </c>
      <c r="C61" s="59">
        <f t="shared" si="10"/>
        <v>0.77619663648124193</v>
      </c>
      <c r="D61" s="59">
        <f t="shared" si="11"/>
        <v>30000</v>
      </c>
      <c r="E61" s="60">
        <v>360000</v>
      </c>
    </row>
    <row r="62" spans="1:5" ht="15.75" x14ac:dyDescent="0.25">
      <c r="A62" s="62"/>
      <c r="B62" s="110" t="s">
        <v>58</v>
      </c>
      <c r="C62" s="59">
        <f t="shared" si="10"/>
        <v>0.68564036222509706</v>
      </c>
      <c r="D62" s="59">
        <f t="shared" si="11"/>
        <v>26500</v>
      </c>
      <c r="E62" s="63">
        <v>318000</v>
      </c>
    </row>
    <row r="63" spans="1:5" ht="30.75" thickBot="1" x14ac:dyDescent="0.3">
      <c r="A63" s="45"/>
      <c r="B63" s="111" t="s">
        <v>68</v>
      </c>
      <c r="C63" s="64">
        <f t="shared" si="10"/>
        <v>0.29986442432082794</v>
      </c>
      <c r="D63" s="64">
        <f t="shared" si="11"/>
        <v>11589.76</v>
      </c>
      <c r="E63" s="65">
        <v>139077.12</v>
      </c>
    </row>
    <row r="64" spans="1:5" ht="19.5" thickBot="1" x14ac:dyDescent="0.3">
      <c r="A64" s="66" t="s">
        <v>50</v>
      </c>
      <c r="B64" s="67" t="s">
        <v>51</v>
      </c>
      <c r="C64" s="68">
        <f t="shared" si="10"/>
        <v>1.1211729193617939</v>
      </c>
      <c r="D64" s="68">
        <f t="shared" si="11"/>
        <v>43333.333333333336</v>
      </c>
      <c r="E64" s="68">
        <v>520000</v>
      </c>
    </row>
    <row r="65" spans="1:5" ht="16.5" hidden="1" thickBot="1" x14ac:dyDescent="0.3">
      <c r="A65" s="69" t="s">
        <v>52</v>
      </c>
      <c r="B65" s="70"/>
      <c r="C65" s="71">
        <f t="shared" si="10"/>
        <v>0</v>
      </c>
      <c r="D65" s="72">
        <f t="shared" si="11"/>
        <v>0</v>
      </c>
      <c r="E65" s="71"/>
    </row>
    <row r="66" spans="1:5" ht="16.5" hidden="1" thickBot="1" x14ac:dyDescent="0.3">
      <c r="A66" s="73" t="s">
        <v>53</v>
      </c>
      <c r="B66" s="74"/>
      <c r="C66" s="71">
        <f t="shared" si="10"/>
        <v>0</v>
      </c>
      <c r="D66" s="72">
        <f t="shared" si="11"/>
        <v>0</v>
      </c>
      <c r="E66" s="71"/>
    </row>
    <row r="67" spans="1:5" ht="16.5" hidden="1" thickBot="1" x14ac:dyDescent="0.3">
      <c r="A67" s="73" t="s">
        <v>54</v>
      </c>
      <c r="B67" s="74"/>
      <c r="C67" s="71">
        <f t="shared" si="10"/>
        <v>0</v>
      </c>
      <c r="D67" s="72">
        <f t="shared" si="11"/>
        <v>0</v>
      </c>
      <c r="E67" s="71"/>
    </row>
    <row r="68" spans="1:5" ht="16.5" hidden="1" thickBot="1" x14ac:dyDescent="0.3">
      <c r="A68" s="73" t="s">
        <v>55</v>
      </c>
      <c r="B68" s="74"/>
      <c r="C68" s="71">
        <f t="shared" si="10"/>
        <v>0</v>
      </c>
      <c r="D68" s="72">
        <f t="shared" si="11"/>
        <v>0</v>
      </c>
      <c r="E68" s="71"/>
    </row>
    <row r="69" spans="1:5" ht="21.75" thickBot="1" x14ac:dyDescent="0.3">
      <c r="A69" s="75"/>
      <c r="B69" s="76" t="s">
        <v>56</v>
      </c>
      <c r="C69" s="77">
        <f>C49+C11+C64</f>
        <v>23.473215006468305</v>
      </c>
      <c r="D69" s="77">
        <f>D49+D11+D64</f>
        <v>907239.76</v>
      </c>
      <c r="E69" s="77">
        <f>E49+E11+E64</f>
        <v>10886877.120000001</v>
      </c>
    </row>
    <row r="72" spans="1:5" ht="15.75" x14ac:dyDescent="0.25">
      <c r="B72" s="78"/>
      <c r="C72" s="78"/>
      <c r="D72" s="78"/>
      <c r="E72" s="78"/>
    </row>
    <row r="73" spans="1:5" ht="15.75" x14ac:dyDescent="0.25">
      <c r="B73" s="78"/>
      <c r="C73" s="78"/>
      <c r="D73" s="78"/>
      <c r="E73" s="78"/>
    </row>
    <row r="74" spans="1:5" ht="15.75" x14ac:dyDescent="0.25">
      <c r="B74" s="78"/>
      <c r="C74" s="78"/>
      <c r="D74" s="78"/>
      <c r="E74" s="78"/>
    </row>
    <row r="75" spans="1:5" ht="15.75" x14ac:dyDescent="0.25">
      <c r="B75" s="79"/>
      <c r="C75" s="80"/>
      <c r="D75" s="81"/>
      <c r="E75" s="82"/>
    </row>
    <row r="76" spans="1:5" ht="15.75" x14ac:dyDescent="0.25">
      <c r="B76" s="120"/>
      <c r="C76" s="120"/>
      <c r="D76" s="120"/>
      <c r="E76" s="120"/>
    </row>
    <row r="77" spans="1:5" ht="15.75" x14ac:dyDescent="0.25">
      <c r="B77" s="79"/>
      <c r="C77" s="80"/>
      <c r="D77" s="81"/>
      <c r="E77" s="82"/>
    </row>
    <row r="78" spans="1:5" ht="15" customHeight="1" x14ac:dyDescent="0.25">
      <c r="B78" s="79"/>
      <c r="C78" s="118"/>
      <c r="D78" s="118"/>
      <c r="E78" s="118"/>
    </row>
    <row r="79" spans="1:5" ht="15.75" x14ac:dyDescent="0.25">
      <c r="B79" s="79"/>
      <c r="C79" s="83"/>
      <c r="D79" s="83"/>
      <c r="E79" s="83"/>
    </row>
    <row r="80" spans="1:5" ht="15" customHeight="1" x14ac:dyDescent="0.25">
      <c r="B80" s="79"/>
      <c r="C80" s="118"/>
      <c r="D80" s="118"/>
      <c r="E80" s="118"/>
    </row>
    <row r="81" spans="2:5" ht="15.75" x14ac:dyDescent="0.25">
      <c r="B81" s="79"/>
      <c r="C81" s="83"/>
      <c r="D81" s="83"/>
      <c r="E81" s="83"/>
    </row>
    <row r="82" spans="2:5" ht="15" customHeight="1" x14ac:dyDescent="0.25">
      <c r="B82" s="79"/>
      <c r="C82" s="118"/>
      <c r="D82" s="118"/>
      <c r="E82" s="118"/>
    </row>
    <row r="83" spans="2:5" ht="15.75" x14ac:dyDescent="0.25">
      <c r="B83" s="79"/>
      <c r="C83" s="83"/>
      <c r="D83" s="83"/>
      <c r="E83" s="83"/>
    </row>
    <row r="84" spans="2:5" ht="15" customHeight="1" x14ac:dyDescent="0.25">
      <c r="B84" s="84"/>
      <c r="C84" s="118"/>
      <c r="D84" s="118"/>
      <c r="E84" s="118"/>
    </row>
  </sheetData>
  <mergeCells count="7">
    <mergeCell ref="C78:E78"/>
    <mergeCell ref="C80:E80"/>
    <mergeCell ref="C82:E82"/>
    <mergeCell ref="C84:E84"/>
    <mergeCell ref="B2:E2"/>
    <mergeCell ref="B3:D3"/>
    <mergeCell ref="B76:E76"/>
  </mergeCells>
  <pageMargins left="0.70866141732283472" right="0.70866141732283472" top="0.15748031496062992" bottom="0.35433070866141736" header="0" footer="0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Бухгалтер</dc:creator>
  <dc:description/>
  <cp:lastModifiedBy>Ольга Петровна</cp:lastModifiedBy>
  <cp:revision>3</cp:revision>
  <cp:lastPrinted>2024-12-09T14:04:53Z</cp:lastPrinted>
  <dcterms:created xsi:type="dcterms:W3CDTF">2017-11-22T15:13:55Z</dcterms:created>
  <dcterms:modified xsi:type="dcterms:W3CDTF">2024-12-18T06:49:44Z</dcterms:modified>
  <dc:language>ru-RU</dc:language>
</cp:coreProperties>
</file>